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7280" windowHeight="10350" activeTab="1"/>
  </bookViews>
  <sheets>
    <sheet name="CalculRevGen" sheetId="1" r:id="rId1"/>
    <sheet name="DescriereCalcul" sheetId="2" r:id="rId2"/>
  </sheets>
  <definedNames>
    <definedName name="_xlnm.Print_Area" localSheetId="1">'DescriereCalcul'!$A$1:$I$34</definedName>
  </definedNames>
  <calcPr fullCalcOnLoad="1"/>
</workbook>
</file>

<file path=xl/sharedStrings.xml><?xml version="1.0" encoding="utf-8"?>
<sst xmlns="http://schemas.openxmlformats.org/spreadsheetml/2006/main" count="77" uniqueCount="76">
  <si>
    <t>Anul</t>
  </si>
  <si>
    <t>(1)</t>
  </si>
  <si>
    <t>(2)</t>
  </si>
  <si>
    <t>(3)</t>
  </si>
  <si>
    <t>(4)</t>
  </si>
  <si>
    <t>(5)</t>
  </si>
  <si>
    <t>(6)</t>
  </si>
  <si>
    <t>(7)</t>
  </si>
  <si>
    <t>(8)</t>
  </si>
  <si>
    <t>(9)</t>
  </si>
  <si>
    <t>coloana</t>
  </si>
  <si>
    <t>Valoarea actualizata a costului de investitie
(DCI)</t>
  </si>
  <si>
    <t>Valoarea actualizata a costurilor neeligibile
(DCNE)</t>
  </si>
  <si>
    <t>Valoarea actualizata a costurilor eligibile
(DCE)</t>
  </si>
  <si>
    <t>Valoarea costurilor eligibile din anul "n", actualizate la momentul realizarii analizei (anul 0), cu indicele de actualizare financiara. DCE=CE x IAF</t>
  </si>
  <si>
    <t>Valoarea costului de investitie din anul "n", actualizata la momentul realizarii analizei (anul 0), cu indicele de actualizare financiara. DCI=CI x IAF</t>
  </si>
  <si>
    <t>Valoarea costurilor neeligibile din anul "n", actualizate la momentul realizarii analizei (anul 0), cu indicele de actualizare financiara. DCNE=CNE x IAF</t>
  </si>
  <si>
    <t>(10)</t>
  </si>
  <si>
    <t>(11)</t>
  </si>
  <si>
    <t>(12)</t>
  </si>
  <si>
    <t>(13)</t>
  </si>
  <si>
    <t>Explicatii pentru completarea tabelului</t>
  </si>
  <si>
    <t>Valoarea actualizata a veniturilor nete
(DVN)</t>
  </si>
  <si>
    <t>Total</t>
  </si>
  <si>
    <t>IAF</t>
  </si>
  <si>
    <t>Rata de actualizare financiara:</t>
  </si>
  <si>
    <t>pentru detalierea algoritmului de calcul, click aici (vezi urmatoarea foaie de lucru, "DescriereCalcul")</t>
  </si>
  <si>
    <t>Numarul de ani (perioada de referinta) pentru care se realizeaza analiza</t>
  </si>
  <si>
    <t>Metoda necesarului de finantare</t>
  </si>
  <si>
    <t>Pasii urmati pentru determinarea finantarii nerambursabile ce poate fi acordata din fonduri structurale</t>
  </si>
  <si>
    <t>NB: Toate valorile luate in calcul (costuri/cheltuieli, venituri) sunt valori actualizate, la momentul efectuarii analizei (anul 0), cu rata de actualizare financiara (5%) [valorile actualizate sunt generate automat]</t>
  </si>
  <si>
    <t>Costul total al investitiei [CI]</t>
  </si>
  <si>
    <t>Costul total actualizat al investitiei [DCI]</t>
  </si>
  <si>
    <t>Reducerea costului total actualizat al investitiei (CI) cu venitul net total actualizat (DVN) realizat din exploatarea investitiei, pe parcursul perioadei de analiza</t>
  </si>
  <si>
    <t>Veniturile din exploatare includ doar acele incasari directe de la utilizatorii infrastructurii/bunurilor/serviciilor ce fac obiectul proiectului (taxe suportate direct de utilizatorii infrastructurii, venituri din inchirierea terenurilor/cladirilor, venituri din prestarea serviciilor)</t>
  </si>
  <si>
    <t>Venituri din exploatare [V]</t>
  </si>
  <si>
    <t>Valoarea reziduala [VR]</t>
  </si>
  <si>
    <t>Venit net [VN=V-C+VR]</t>
  </si>
  <si>
    <t>Alocarea pro-rata a necesarului de finantare</t>
  </si>
  <si>
    <t>in cazul in care nu toate costurile de investitie sunt eligibile, conform regulilor de eligibilitate a cheltuielilor din Ghidul solicitantului</t>
  </si>
  <si>
    <t>Costul eligibil actualizat al investitiei (proiectului) [DCE]</t>
  </si>
  <si>
    <t>Costul eligibil al investitiei (proiectului) [CE]</t>
  </si>
  <si>
    <t>Proportia [P] costului eligibil actualizat (DCE) in costul total actualizat (DCI)</t>
  </si>
  <si>
    <t>Finantarea nerambursabila actualizata (grant actualizat)</t>
  </si>
  <si>
    <t>Obiectivul acestei analize este de a determina acea parte din costul de investitie ce se poate autofinanta prin functionarea/exploatarea infrastructurii, bunurilor, serviciilor ce fac obiectul proiectului (spre ex. din taxe, tarife).
Astfel, veniturile nete obtinute din exploatarea investitiei vor reduce costul de investitie ce poate fi considerat eligibil pentru cofinantare din fonduri structurale.</t>
  </si>
  <si>
    <t>Atentie: introduceti date doar in coloanele marcate cu culoarea gri. Restul datelor sunt fie predefinite, fie generate automat.</t>
  </si>
  <si>
    <t>Anexa 1x - Metodă de calcul a finanţării nerambursabile pentru proiectele generatoare de venit, prin Metoda necesarului de finantare ("funding-gap")</t>
  </si>
  <si>
    <t>(valoare de calcul intermediară)</t>
  </si>
  <si>
    <t>Venit net actualizat [DVN]</t>
  </si>
  <si>
    <t>Necesarul de finantare aferent intregii investitii (la costul total al investitiei) (funding-gap) [NF=DCI-DVN]</t>
  </si>
  <si>
    <t>In cazul in care costurile de operare sunt mai mari decat veniturile din exploatare, proiectul nu se supune prezentei metodologii.</t>
  </si>
  <si>
    <t>Necesarul de finantare aferent costului eligibil al investitiei [NFE=NF*P]
reprezinta valoarea eligibila a proiectului, in sensul sectiunii 4.2 din Cererea de finantare</t>
  </si>
  <si>
    <t>(14)</t>
  </si>
  <si>
    <t>(15)</t>
  </si>
  <si>
    <t>(16)</t>
  </si>
  <si>
    <t>Cost de investitie
(CI) 
(valori nominale)</t>
  </si>
  <si>
    <t>Costuri eligibile
(CE) 
(valori nominale)</t>
  </si>
  <si>
    <t>Costuri neeligibile
(CNE) (valori nominale)</t>
  </si>
  <si>
    <t>Cheltuieli de exploatare
(C) (valori nominale)</t>
  </si>
  <si>
    <t>Venituri din exploatare
(V) (valori nominale)</t>
  </si>
  <si>
    <t>Valoarea reziduala
(VR) (valori nominale)</t>
  </si>
  <si>
    <t>Venituri nete
(VN) (valori nominale)</t>
  </si>
  <si>
    <t xml:space="preserve">Anul de calcul pentru actualizarea veniturilor nete </t>
  </si>
  <si>
    <t>Costul de investitie (CI), esalonat pe perioada de implementare a proiectului - reprezinta valoarea totala a proiectului, exclusiv TVA aferent, in conformitate cu Sectiunea 4.1 din Formularul Cererii de finantare</t>
  </si>
  <si>
    <t>Suma costurilor eligibile (CE) reprezinta valoarea eligibila a proiectului, exclusiv TVA, in conformitate cu Sectiunea 4.1 din Formularul Cererii de finantare</t>
  </si>
  <si>
    <t>Suma costurilor neeligibile (CNE) este formată din valoarea neeligibila a proiectului, exlusiv TVA, in conformitate cu Sectiunea 4.1 din Formularul Cererii de finantare</t>
  </si>
  <si>
    <t>Cheltuielile de exploatare luate in calcul trebuie sa includa costurile curente (e.g. salarii, materii prime, energie electrica), de intretinere si costuri de inlocuire a echipamentelor cu o durata de viata redusa.</t>
  </si>
  <si>
    <t>Valoarea actualizată a finantarii nerambursabile</t>
  </si>
  <si>
    <t>Cheltuieli de exploatare [C]</t>
  </si>
  <si>
    <t>(14), (15) şi (16) sunt valori de calcul orientative pentru plata finală în cadrul proiectului</t>
  </si>
  <si>
    <t>Valoarea actualizata a veniturilor nete din momentul realizării acestora (DVNF)</t>
  </si>
  <si>
    <t>3. Determinarea valorii actualizate a finantarii nerambursabile ce poate fi acordata din fonduri structurale</t>
  </si>
  <si>
    <t xml:space="preserve">IAF pentru actualizarea veniturilor nete </t>
  </si>
  <si>
    <t>Rata de co-finanţare nerambursabilă</t>
  </si>
  <si>
    <t>(valoare orientativa)</t>
  </si>
  <si>
    <r>
      <t xml:space="preserve">Indicele de actualizare financiara (IAF) are la baza </t>
    </r>
    <r>
      <rPr>
        <b/>
        <sz val="10"/>
        <rFont val="Trebuchet MS"/>
        <family val="2"/>
      </rPr>
      <t>rata de actualizare financiara de 5%</t>
    </r>
    <r>
      <rPr>
        <sz val="10"/>
        <rFont val="Trebuchet MS"/>
        <family val="2"/>
      </rPr>
      <t>. Atat rata de actualizare financiara cat si IAF sunt parametri predefiniti</t>
    </r>
  </si>
</sst>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s>
  <fonts count="12">
    <font>
      <sz val="10"/>
      <name val="Arial"/>
      <family val="0"/>
    </font>
    <font>
      <u val="single"/>
      <sz val="10"/>
      <color indexed="12"/>
      <name val="Arial"/>
      <family val="0"/>
    </font>
    <font>
      <u val="single"/>
      <sz val="10"/>
      <color indexed="36"/>
      <name val="Arial"/>
      <family val="0"/>
    </font>
    <font>
      <b/>
      <sz val="10"/>
      <name val="Trebuchet MS"/>
      <family val="2"/>
    </font>
    <font>
      <b/>
      <sz val="12"/>
      <name val="Trebuchet MS"/>
      <family val="2"/>
    </font>
    <font>
      <sz val="10"/>
      <name val="Trebuchet MS"/>
      <family val="2"/>
    </font>
    <font>
      <i/>
      <sz val="8"/>
      <name val="Trebuchet MS"/>
      <family val="2"/>
    </font>
    <font>
      <b/>
      <sz val="11"/>
      <name val="Trebuchet MS"/>
      <family val="2"/>
    </font>
    <font>
      <b/>
      <i/>
      <sz val="10"/>
      <name val="Trebuchet MS"/>
      <family val="2"/>
    </font>
    <font>
      <u val="single"/>
      <sz val="10"/>
      <color indexed="12"/>
      <name val="Trebuchet MS"/>
      <family val="2"/>
    </font>
    <font>
      <i/>
      <sz val="10"/>
      <name val="Trebuchet MS"/>
      <family val="2"/>
    </font>
    <font>
      <sz val="11"/>
      <name val="Trebuchet MS"/>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5"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Alignment="1">
      <alignment/>
    </xf>
    <xf numFmtId="49" fontId="6" fillId="0" borderId="0" xfId="0" applyNumberFormat="1"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xf>
    <xf numFmtId="4" fontId="5" fillId="3" borderId="1" xfId="0" applyNumberFormat="1" applyFont="1" applyFill="1" applyBorder="1" applyAlignment="1" applyProtection="1">
      <alignment/>
      <protection locked="0"/>
    </xf>
    <xf numFmtId="4" fontId="5" fillId="0" borderId="1" xfId="0" applyNumberFormat="1" applyFont="1" applyBorder="1" applyAlignment="1">
      <alignment/>
    </xf>
    <xf numFmtId="0" fontId="5" fillId="2" borderId="1" xfId="0" applyFont="1" applyFill="1" applyBorder="1" applyAlignment="1">
      <alignment/>
    </xf>
    <xf numFmtId="4" fontId="5" fillId="2" borderId="1" xfId="0" applyNumberFormat="1" applyFont="1" applyFill="1" applyBorder="1" applyAlignment="1">
      <alignment/>
    </xf>
    <xf numFmtId="0" fontId="5" fillId="0" borderId="2" xfId="0" applyFont="1" applyBorder="1" applyAlignment="1">
      <alignment/>
    </xf>
    <xf numFmtId="4" fontId="5" fillId="3" borderId="2" xfId="0" applyNumberFormat="1" applyFont="1" applyFill="1" applyBorder="1" applyAlignment="1" applyProtection="1">
      <alignment/>
      <protection locked="0"/>
    </xf>
    <xf numFmtId="4" fontId="5" fillId="0" borderId="2" xfId="0" applyNumberFormat="1" applyFont="1" applyBorder="1" applyAlignment="1">
      <alignment/>
    </xf>
    <xf numFmtId="0" fontId="5" fillId="2" borderId="2" xfId="0" applyFont="1" applyFill="1" applyBorder="1" applyAlignment="1">
      <alignment/>
    </xf>
    <xf numFmtId="4" fontId="5" fillId="2" borderId="2" xfId="0" applyNumberFormat="1" applyFont="1" applyFill="1" applyBorder="1" applyAlignment="1">
      <alignment/>
    </xf>
    <xf numFmtId="0" fontId="3" fillId="0" borderId="3" xfId="0" applyFont="1" applyBorder="1" applyAlignment="1">
      <alignment/>
    </xf>
    <xf numFmtId="4" fontId="3" fillId="0" borderId="3" xfId="0" applyNumberFormat="1" applyFont="1" applyBorder="1" applyAlignment="1">
      <alignment/>
    </xf>
    <xf numFmtId="4" fontId="3" fillId="4" borderId="3" xfId="0" applyNumberFormat="1" applyFont="1" applyFill="1" applyBorder="1" applyAlignment="1">
      <alignment/>
    </xf>
    <xf numFmtId="0" fontId="5" fillId="0" borderId="0" xfId="0" applyFont="1" applyAlignment="1">
      <alignment horizontal="right"/>
    </xf>
    <xf numFmtId="9" fontId="5" fillId="0" borderId="0" xfId="0" applyNumberFormat="1" applyFont="1" applyAlignment="1">
      <alignment horizontal="left"/>
    </xf>
    <xf numFmtId="4" fontId="7" fillId="0" borderId="4" xfId="0" applyNumberFormat="1" applyFont="1" applyFill="1" applyBorder="1" applyAlignment="1" quotePrefix="1">
      <alignment/>
    </xf>
    <xf numFmtId="0" fontId="8" fillId="0" borderId="0" xfId="0" applyFont="1" applyFill="1" applyAlignment="1">
      <alignment/>
    </xf>
    <xf numFmtId="0" fontId="3" fillId="0" borderId="0" xfId="0" applyFont="1" applyAlignment="1">
      <alignment horizontal="left"/>
    </xf>
    <xf numFmtId="0" fontId="10" fillId="0" borderId="0" xfId="0" applyFont="1" applyAlignment="1">
      <alignment horizontal="left"/>
    </xf>
    <xf numFmtId="49" fontId="10" fillId="0" borderId="0" xfId="0" applyNumberFormat="1" applyFont="1" applyFill="1" applyAlignment="1">
      <alignment horizontal="center" vertical="top"/>
    </xf>
    <xf numFmtId="0" fontId="5" fillId="0" borderId="0" xfId="0" applyFont="1" applyFill="1" applyAlignment="1">
      <alignment/>
    </xf>
    <xf numFmtId="49" fontId="5" fillId="0" borderId="0" xfId="0" applyNumberFormat="1" applyFont="1" applyAlignment="1">
      <alignment horizontal="center" vertical="top"/>
    </xf>
    <xf numFmtId="0" fontId="5" fillId="2" borderId="0" xfId="0" applyFont="1" applyFill="1" applyAlignment="1">
      <alignment wrapText="1"/>
    </xf>
    <xf numFmtId="0" fontId="5" fillId="2" borderId="0" xfId="0" applyFont="1" applyFill="1" applyAlignment="1">
      <alignment/>
    </xf>
    <xf numFmtId="49" fontId="5" fillId="0" borderId="0" xfId="0" applyNumberFormat="1" applyFont="1" applyAlignment="1">
      <alignment vertical="top"/>
    </xf>
    <xf numFmtId="0" fontId="5" fillId="2" borderId="0" xfId="0" applyFont="1" applyFill="1" applyAlignment="1">
      <alignment vertical="top"/>
    </xf>
    <xf numFmtId="0" fontId="5" fillId="0" borderId="0" xfId="0" applyFont="1" applyAlignment="1">
      <alignment vertical="top"/>
    </xf>
    <xf numFmtId="0" fontId="7" fillId="5" borderId="0" xfId="0" applyFont="1" applyFill="1" applyBorder="1" applyAlignment="1">
      <alignment/>
    </xf>
    <xf numFmtId="0" fontId="11" fillId="5" borderId="0" xfId="0" applyFont="1" applyFill="1" applyAlignment="1">
      <alignment/>
    </xf>
    <xf numFmtId="2" fontId="5" fillId="0" borderId="0" xfId="0" applyNumberFormat="1" applyFont="1" applyAlignment="1">
      <alignment wrapText="1"/>
    </xf>
    <xf numFmtId="0" fontId="3" fillId="0" borderId="0" xfId="0" applyFont="1" applyAlignment="1">
      <alignment/>
    </xf>
    <xf numFmtId="0" fontId="10" fillId="0" borderId="5" xfId="0" applyFont="1" applyBorder="1" applyAlignment="1">
      <alignment horizontal="right" vertical="top"/>
    </xf>
    <xf numFmtId="0" fontId="10" fillId="0" borderId="5" xfId="0" applyFont="1" applyBorder="1" applyAlignment="1">
      <alignment/>
    </xf>
    <xf numFmtId="0" fontId="10" fillId="0" borderId="0" xfId="0" applyFont="1" applyBorder="1" applyAlignment="1">
      <alignment horizontal="right" vertical="top"/>
    </xf>
    <xf numFmtId="0" fontId="10" fillId="0" borderId="0" xfId="0" applyFont="1" applyFill="1" applyBorder="1" applyAlignment="1">
      <alignment wrapText="1"/>
    </xf>
    <xf numFmtId="0" fontId="10" fillId="0" borderId="0" xfId="0" applyFont="1" applyBorder="1" applyAlignment="1">
      <alignment/>
    </xf>
    <xf numFmtId="4" fontId="5" fillId="0" borderId="0" xfId="0" applyNumberFormat="1" applyFont="1" applyAlignment="1">
      <alignment/>
    </xf>
    <xf numFmtId="0" fontId="5" fillId="0" borderId="0" xfId="0" applyFont="1" applyFill="1" applyAlignment="1">
      <alignment vertical="center" wrapText="1"/>
    </xf>
    <xf numFmtId="4" fontId="5" fillId="0" borderId="0" xfId="0" applyNumberFormat="1" applyFont="1" applyFill="1" applyAlignment="1">
      <alignment vertical="center"/>
    </xf>
    <xf numFmtId="0" fontId="10" fillId="2" borderId="0" xfId="0" applyFont="1" applyFill="1" applyAlignment="1">
      <alignment vertical="center"/>
    </xf>
    <xf numFmtId="4" fontId="5" fillId="0" borderId="0" xfId="0" applyNumberFormat="1" applyFont="1" applyFill="1" applyAlignment="1">
      <alignment/>
    </xf>
    <xf numFmtId="0" fontId="10" fillId="0" borderId="5" xfId="0" applyFont="1" applyBorder="1" applyAlignment="1">
      <alignment horizontal="right"/>
    </xf>
    <xf numFmtId="0" fontId="10" fillId="0" borderId="5" xfId="0" applyFont="1" applyFill="1" applyBorder="1" applyAlignment="1">
      <alignment/>
    </xf>
    <xf numFmtId="4" fontId="10" fillId="0" borderId="5" xfId="0" applyNumberFormat="1" applyFont="1" applyFill="1" applyBorder="1" applyAlignment="1">
      <alignment/>
    </xf>
    <xf numFmtId="10" fontId="5" fillId="0" borderId="0" xfId="0" applyNumberFormat="1" applyFont="1" applyFill="1" applyAlignment="1">
      <alignment/>
    </xf>
    <xf numFmtId="0" fontId="5" fillId="0" borderId="0" xfId="0" applyFont="1" applyFill="1" applyAlignment="1">
      <alignment wrapText="1"/>
    </xf>
    <xf numFmtId="4" fontId="5" fillId="0" borderId="0" xfId="0" applyNumberFormat="1" applyFont="1" applyFill="1" applyAlignment="1">
      <alignment vertical="top"/>
    </xf>
    <xf numFmtId="10" fontId="3" fillId="0" borderId="0" xfId="0" applyNumberFormat="1" applyFont="1" applyFill="1" applyAlignment="1">
      <alignment horizontal="center"/>
    </xf>
    <xf numFmtId="0" fontId="3" fillId="0" borderId="0" xfId="0" applyFont="1" applyFill="1" applyAlignment="1">
      <alignment/>
    </xf>
    <xf numFmtId="4" fontId="3" fillId="0" borderId="0" xfId="0" applyNumberFormat="1" applyFont="1" applyFill="1" applyAlignment="1">
      <alignment/>
    </xf>
    <xf numFmtId="0" fontId="10" fillId="2" borderId="0" xfId="0" applyFont="1" applyFill="1" applyAlignment="1">
      <alignment/>
    </xf>
    <xf numFmtId="0" fontId="3" fillId="0" borderId="5" xfId="0" applyFont="1" applyBorder="1" applyAlignment="1">
      <alignment/>
    </xf>
    <xf numFmtId="4" fontId="3" fillId="0" borderId="5" xfId="0" applyNumberFormat="1" applyFont="1" applyBorder="1" applyAlignment="1">
      <alignment/>
    </xf>
    <xf numFmtId="0" fontId="5" fillId="0" borderId="5" xfId="0" applyFont="1" applyBorder="1" applyAlignment="1">
      <alignment/>
    </xf>
    <xf numFmtId="0" fontId="5" fillId="0" borderId="0" xfId="0" applyFont="1" applyAlignment="1">
      <alignment wrapText="1"/>
    </xf>
    <xf numFmtId="0" fontId="5" fillId="0" borderId="0" xfId="0" applyFont="1" applyAlignment="1">
      <alignment/>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0" borderId="0" xfId="0" applyFont="1" applyAlignment="1">
      <alignment vertical="center" wrapText="1"/>
    </xf>
    <xf numFmtId="0" fontId="5" fillId="2" borderId="0" xfId="0" applyFont="1" applyFill="1" applyAlignment="1">
      <alignment wrapText="1"/>
    </xf>
    <xf numFmtId="0" fontId="5" fillId="0" borderId="0" xfId="0" applyFont="1" applyAlignment="1">
      <alignment horizontal="right"/>
    </xf>
    <xf numFmtId="0" fontId="9" fillId="0" borderId="0" xfId="20" applyFont="1" applyAlignment="1">
      <alignment/>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10" fillId="0" borderId="5" xfId="0" applyFont="1" applyFill="1" applyBorder="1" applyAlignment="1">
      <alignment wrapText="1"/>
    </xf>
    <xf numFmtId="0" fontId="4" fillId="0" borderId="5" xfId="0" applyFont="1" applyBorder="1" applyAlignment="1">
      <alignment/>
    </xf>
    <xf numFmtId="2" fontId="5"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4"/>
  <sheetViews>
    <sheetView showGridLines="0" zoomScaleSheetLayoutView="85" workbookViewId="0" topLeftCell="A1">
      <selection activeCell="F4" sqref="F4"/>
    </sheetView>
  </sheetViews>
  <sheetFormatPr defaultColWidth="9.140625" defaultRowHeight="12.75"/>
  <cols>
    <col min="1" max="1" width="4.7109375" style="1" customWidth="1"/>
    <col min="2" max="2" width="13.57421875" style="1" bestFit="1" customWidth="1"/>
    <col min="3" max="3" width="11.8515625" style="1" customWidth="1"/>
    <col min="4" max="4" width="11.00390625" style="1" customWidth="1"/>
    <col min="5" max="5" width="5.7109375" style="1" customWidth="1"/>
    <col min="6" max="6" width="13.7109375" style="1" customWidth="1"/>
    <col min="7" max="7" width="13.00390625" style="1" customWidth="1"/>
    <col min="8" max="8" width="13.57421875" style="1" customWidth="1"/>
    <col min="9" max="9" width="13.140625" style="1" customWidth="1"/>
    <col min="10" max="10" width="12.7109375" style="1" customWidth="1"/>
    <col min="11" max="11" width="10.8515625" style="1" customWidth="1"/>
    <col min="12" max="14" width="12.140625" style="1" customWidth="1"/>
    <col min="15" max="15" width="11.57421875" style="1" customWidth="1"/>
    <col min="16" max="16" width="14.7109375" style="1" customWidth="1"/>
    <col min="17" max="16384" width="9.140625" style="1" customWidth="1"/>
  </cols>
  <sheetData>
    <row r="1" spans="1:16" ht="31.5" customHeight="1" thickBot="1">
      <c r="A1" s="67" t="s">
        <v>46</v>
      </c>
      <c r="B1" s="68"/>
      <c r="C1" s="68"/>
      <c r="D1" s="68"/>
      <c r="E1" s="68"/>
      <c r="F1" s="68"/>
      <c r="G1" s="68"/>
      <c r="H1" s="68"/>
      <c r="I1" s="68"/>
      <c r="J1" s="69"/>
      <c r="K1" s="69"/>
      <c r="L1" s="69"/>
      <c r="M1" s="69"/>
      <c r="N1" s="69"/>
      <c r="O1" s="69"/>
      <c r="P1" s="70"/>
    </row>
    <row r="2" spans="1:16" ht="18">
      <c r="A2" s="2" t="s">
        <v>45</v>
      </c>
      <c r="B2" s="3"/>
      <c r="C2" s="3"/>
      <c r="D2" s="3"/>
      <c r="E2" s="3"/>
      <c r="F2" s="3"/>
      <c r="G2" s="3"/>
      <c r="H2" s="3"/>
      <c r="I2" s="3"/>
      <c r="J2" s="4"/>
      <c r="K2" s="4"/>
      <c r="L2" s="4"/>
      <c r="M2" s="4"/>
      <c r="N2" s="4"/>
      <c r="O2" s="4"/>
      <c r="P2" s="4"/>
    </row>
    <row r="3" spans="1:16" s="5" customFormat="1" ht="13.5">
      <c r="A3" s="5" t="s">
        <v>1</v>
      </c>
      <c r="B3" s="5" t="s">
        <v>2</v>
      </c>
      <c r="C3" s="5" t="s">
        <v>3</v>
      </c>
      <c r="D3" s="5" t="s">
        <v>4</v>
      </c>
      <c r="E3" s="5" t="s">
        <v>5</v>
      </c>
      <c r="F3" s="5" t="s">
        <v>6</v>
      </c>
      <c r="G3" s="5" t="s">
        <v>7</v>
      </c>
      <c r="H3" s="5" t="s">
        <v>8</v>
      </c>
      <c r="I3" s="5" t="s">
        <v>9</v>
      </c>
      <c r="J3" s="5" t="s">
        <v>17</v>
      </c>
      <c r="K3" s="5" t="s">
        <v>18</v>
      </c>
      <c r="L3" s="5" t="s">
        <v>19</v>
      </c>
      <c r="M3" s="5" t="s">
        <v>20</v>
      </c>
      <c r="N3" s="5" t="s">
        <v>52</v>
      </c>
      <c r="O3" s="5" t="s">
        <v>53</v>
      </c>
      <c r="P3" s="5" t="s">
        <v>54</v>
      </c>
    </row>
    <row r="4" spans="1:18" s="10" customFormat="1" ht="120">
      <c r="A4" s="6" t="s">
        <v>0</v>
      </c>
      <c r="B4" s="7" t="s">
        <v>55</v>
      </c>
      <c r="C4" s="7" t="s">
        <v>56</v>
      </c>
      <c r="D4" s="7" t="s">
        <v>57</v>
      </c>
      <c r="E4" s="7" t="s">
        <v>24</v>
      </c>
      <c r="F4" s="7" t="s">
        <v>11</v>
      </c>
      <c r="G4" s="7" t="s">
        <v>13</v>
      </c>
      <c r="H4" s="7" t="s">
        <v>12</v>
      </c>
      <c r="I4" s="7" t="s">
        <v>58</v>
      </c>
      <c r="J4" s="7" t="s">
        <v>59</v>
      </c>
      <c r="K4" s="7" t="s">
        <v>60</v>
      </c>
      <c r="L4" s="7" t="s">
        <v>61</v>
      </c>
      <c r="M4" s="7" t="s">
        <v>22</v>
      </c>
      <c r="N4" s="8" t="s">
        <v>62</v>
      </c>
      <c r="O4" s="8" t="s">
        <v>72</v>
      </c>
      <c r="P4" s="8" t="s">
        <v>70</v>
      </c>
      <c r="Q4" s="9"/>
      <c r="R4" s="9"/>
    </row>
    <row r="5" spans="1:16" ht="15">
      <c r="A5" s="11">
        <v>1</v>
      </c>
      <c r="B5" s="12">
        <v>40000</v>
      </c>
      <c r="C5" s="12">
        <v>30000</v>
      </c>
      <c r="D5" s="12">
        <v>10000</v>
      </c>
      <c r="E5" s="13">
        <f>1/(1+$D$37)^A5</f>
        <v>0.9523809523809523</v>
      </c>
      <c r="F5" s="13">
        <f>B5*$E5</f>
        <v>38095.23809523809</v>
      </c>
      <c r="G5" s="13">
        <f>C5*$E5</f>
        <v>28571.42857142857</v>
      </c>
      <c r="H5" s="13">
        <f>D5*$E5</f>
        <v>9523.809523809523</v>
      </c>
      <c r="I5" s="12"/>
      <c r="J5" s="12"/>
      <c r="K5" s="12"/>
      <c r="L5" s="13">
        <f>J5-I5+K5</f>
        <v>0</v>
      </c>
      <c r="M5" s="13">
        <f aca="true" t="shared" si="0" ref="M5:M34">L5*E5</f>
        <v>0</v>
      </c>
      <c r="N5" s="14"/>
      <c r="O5" s="15"/>
      <c r="P5" s="15"/>
    </row>
    <row r="6" spans="1:16" ht="15">
      <c r="A6" s="11">
        <v>2</v>
      </c>
      <c r="B6" s="12">
        <v>40000</v>
      </c>
      <c r="C6" s="12">
        <v>30000</v>
      </c>
      <c r="D6" s="12">
        <v>10000</v>
      </c>
      <c r="E6" s="13">
        <f aca="true" t="shared" si="1" ref="E6:E34">1/(1+$D$37)^A6</f>
        <v>0.9070294784580498</v>
      </c>
      <c r="F6" s="13">
        <f aca="true" t="shared" si="2" ref="F6:F34">B6*$E6</f>
        <v>36281.17913832199</v>
      </c>
      <c r="G6" s="13">
        <f aca="true" t="shared" si="3" ref="G6:G34">C6*$E6</f>
        <v>27210.884353741494</v>
      </c>
      <c r="H6" s="13">
        <f aca="true" t="shared" si="4" ref="H6:H34">D6*$E6</f>
        <v>9070.294784580497</v>
      </c>
      <c r="I6" s="12"/>
      <c r="J6" s="12"/>
      <c r="K6" s="12"/>
      <c r="L6" s="13">
        <f aca="true" t="shared" si="5" ref="L6:L34">J6-I6+K6</f>
        <v>0</v>
      </c>
      <c r="M6" s="13">
        <f t="shared" si="0"/>
        <v>0</v>
      </c>
      <c r="N6" s="14"/>
      <c r="O6" s="15"/>
      <c r="P6" s="15"/>
    </row>
    <row r="7" spans="1:16" ht="15">
      <c r="A7" s="11">
        <v>3</v>
      </c>
      <c r="B7" s="12">
        <v>30000</v>
      </c>
      <c r="C7" s="12">
        <v>20000</v>
      </c>
      <c r="D7" s="12">
        <v>10000</v>
      </c>
      <c r="E7" s="13">
        <f t="shared" si="1"/>
        <v>0.863837598531476</v>
      </c>
      <c r="F7" s="13">
        <f t="shared" si="2"/>
        <v>25915.12795594428</v>
      </c>
      <c r="G7" s="13">
        <f t="shared" si="3"/>
        <v>17276.75197062952</v>
      </c>
      <c r="H7" s="13">
        <f t="shared" si="4"/>
        <v>8638.37598531476</v>
      </c>
      <c r="I7" s="12"/>
      <c r="J7" s="12"/>
      <c r="K7" s="12"/>
      <c r="L7" s="13">
        <f t="shared" si="5"/>
        <v>0</v>
      </c>
      <c r="M7" s="13">
        <f t="shared" si="0"/>
        <v>0</v>
      </c>
      <c r="N7" s="14"/>
      <c r="O7" s="15"/>
      <c r="P7" s="15"/>
    </row>
    <row r="8" spans="1:16" ht="15">
      <c r="A8" s="11">
        <v>4</v>
      </c>
      <c r="B8" s="12"/>
      <c r="C8" s="12"/>
      <c r="D8" s="12"/>
      <c r="E8" s="13">
        <f t="shared" si="1"/>
        <v>0.822702474791882</v>
      </c>
      <c r="F8" s="13">
        <f t="shared" si="2"/>
        <v>0</v>
      </c>
      <c r="G8" s="13">
        <f t="shared" si="3"/>
        <v>0</v>
      </c>
      <c r="H8" s="13">
        <f t="shared" si="4"/>
        <v>0</v>
      </c>
      <c r="I8" s="12">
        <v>800</v>
      </c>
      <c r="J8" s="12">
        <v>900</v>
      </c>
      <c r="K8" s="12"/>
      <c r="L8" s="13">
        <f t="shared" si="5"/>
        <v>100</v>
      </c>
      <c r="M8" s="13">
        <f t="shared" si="0"/>
        <v>82.2702474791882</v>
      </c>
      <c r="N8" s="14">
        <v>1</v>
      </c>
      <c r="O8" s="15">
        <f>1/(1+$D$37)^N8</f>
        <v>0.9523809523809523</v>
      </c>
      <c r="P8" s="15">
        <f>O8*L8</f>
        <v>95.23809523809523</v>
      </c>
    </row>
    <row r="9" spans="1:16" ht="15">
      <c r="A9" s="11">
        <v>5</v>
      </c>
      <c r="B9" s="12"/>
      <c r="C9" s="12"/>
      <c r="D9" s="12"/>
      <c r="E9" s="13">
        <f t="shared" si="1"/>
        <v>0.783526166468459</v>
      </c>
      <c r="F9" s="13">
        <f t="shared" si="2"/>
        <v>0</v>
      </c>
      <c r="G9" s="13">
        <f t="shared" si="3"/>
        <v>0</v>
      </c>
      <c r="H9" s="13">
        <f t="shared" si="4"/>
        <v>0</v>
      </c>
      <c r="I9" s="12">
        <v>800</v>
      </c>
      <c r="J9" s="12">
        <v>900</v>
      </c>
      <c r="K9" s="12"/>
      <c r="L9" s="13">
        <f t="shared" si="5"/>
        <v>100</v>
      </c>
      <c r="M9" s="13">
        <f t="shared" si="0"/>
        <v>78.3526166468459</v>
      </c>
      <c r="N9" s="14">
        <v>2</v>
      </c>
      <c r="O9" s="15">
        <f aca="true" t="shared" si="6" ref="O9:O34">1/(1+$D$37)^N9</f>
        <v>0.9070294784580498</v>
      </c>
      <c r="P9" s="15">
        <f aca="true" t="shared" si="7" ref="P9:P17">O9*L9</f>
        <v>90.70294784580499</v>
      </c>
    </row>
    <row r="10" spans="1:16" ht="15">
      <c r="A10" s="11">
        <v>6</v>
      </c>
      <c r="B10" s="12"/>
      <c r="C10" s="12"/>
      <c r="D10" s="12"/>
      <c r="E10" s="13">
        <f t="shared" si="1"/>
        <v>0.7462153966366276</v>
      </c>
      <c r="F10" s="13">
        <f t="shared" si="2"/>
        <v>0</v>
      </c>
      <c r="G10" s="13">
        <f t="shared" si="3"/>
        <v>0</v>
      </c>
      <c r="H10" s="13">
        <f t="shared" si="4"/>
        <v>0</v>
      </c>
      <c r="I10" s="12">
        <v>700</v>
      </c>
      <c r="J10" s="12">
        <v>1000</v>
      </c>
      <c r="K10" s="12"/>
      <c r="L10" s="13">
        <f t="shared" si="5"/>
        <v>300</v>
      </c>
      <c r="M10" s="13">
        <f t="shared" si="0"/>
        <v>223.86461899098828</v>
      </c>
      <c r="N10" s="14">
        <v>3</v>
      </c>
      <c r="O10" s="15">
        <f t="shared" si="6"/>
        <v>0.863837598531476</v>
      </c>
      <c r="P10" s="15">
        <f t="shared" si="7"/>
        <v>259.1512795594428</v>
      </c>
    </row>
    <row r="11" spans="1:16" ht="15">
      <c r="A11" s="11">
        <v>7</v>
      </c>
      <c r="B11" s="12"/>
      <c r="C11" s="12"/>
      <c r="D11" s="12"/>
      <c r="E11" s="13">
        <f t="shared" si="1"/>
        <v>0.7106813301301215</v>
      </c>
      <c r="F11" s="13">
        <f t="shared" si="2"/>
        <v>0</v>
      </c>
      <c r="G11" s="13">
        <f t="shared" si="3"/>
        <v>0</v>
      </c>
      <c r="H11" s="13">
        <f t="shared" si="4"/>
        <v>0</v>
      </c>
      <c r="I11" s="12">
        <v>600</v>
      </c>
      <c r="J11" s="12">
        <v>1000</v>
      </c>
      <c r="K11" s="12"/>
      <c r="L11" s="13">
        <f t="shared" si="5"/>
        <v>400</v>
      </c>
      <c r="M11" s="13">
        <f t="shared" si="0"/>
        <v>284.2725320520486</v>
      </c>
      <c r="N11" s="14">
        <v>4</v>
      </c>
      <c r="O11" s="15">
        <f t="shared" si="6"/>
        <v>0.822702474791882</v>
      </c>
      <c r="P11" s="15">
        <f t="shared" si="7"/>
        <v>329.0809899167528</v>
      </c>
    </row>
    <row r="12" spans="1:16" ht="15">
      <c r="A12" s="11">
        <v>8</v>
      </c>
      <c r="B12" s="12"/>
      <c r="C12" s="12"/>
      <c r="D12" s="12"/>
      <c r="E12" s="13">
        <f t="shared" si="1"/>
        <v>0.6768393620286872</v>
      </c>
      <c r="F12" s="13">
        <f t="shared" si="2"/>
        <v>0</v>
      </c>
      <c r="G12" s="13">
        <f t="shared" si="3"/>
        <v>0</v>
      </c>
      <c r="H12" s="13">
        <f t="shared" si="4"/>
        <v>0</v>
      </c>
      <c r="I12" s="12">
        <v>500</v>
      </c>
      <c r="J12" s="12">
        <v>1100</v>
      </c>
      <c r="K12" s="12"/>
      <c r="L12" s="13">
        <f t="shared" si="5"/>
        <v>600</v>
      </c>
      <c r="M12" s="13">
        <f t="shared" si="0"/>
        <v>406.10361721721233</v>
      </c>
      <c r="N12" s="14">
        <v>5</v>
      </c>
      <c r="O12" s="15">
        <f t="shared" si="6"/>
        <v>0.783526166468459</v>
      </c>
      <c r="P12" s="15">
        <f t="shared" si="7"/>
        <v>470.1156998810754</v>
      </c>
    </row>
    <row r="13" spans="1:16" ht="15">
      <c r="A13" s="11">
        <v>9</v>
      </c>
      <c r="B13" s="12"/>
      <c r="C13" s="12"/>
      <c r="D13" s="12"/>
      <c r="E13" s="13">
        <f t="shared" si="1"/>
        <v>0.6446089162177973</v>
      </c>
      <c r="F13" s="13">
        <f t="shared" si="2"/>
        <v>0</v>
      </c>
      <c r="G13" s="13">
        <f t="shared" si="3"/>
        <v>0</v>
      </c>
      <c r="H13" s="13">
        <f t="shared" si="4"/>
        <v>0</v>
      </c>
      <c r="I13" s="12"/>
      <c r="J13" s="12"/>
      <c r="K13" s="12">
        <v>7000</v>
      </c>
      <c r="L13" s="13">
        <f t="shared" si="5"/>
        <v>7000</v>
      </c>
      <c r="M13" s="13">
        <f t="shared" si="0"/>
        <v>4512.262413524581</v>
      </c>
      <c r="N13" s="14">
        <v>6</v>
      </c>
      <c r="O13" s="15">
        <f t="shared" si="6"/>
        <v>0.7462153966366276</v>
      </c>
      <c r="P13" s="15">
        <f t="shared" si="7"/>
        <v>5223.507776456393</v>
      </c>
    </row>
    <row r="14" spans="1:16" ht="15">
      <c r="A14" s="11">
        <v>10</v>
      </c>
      <c r="B14" s="12"/>
      <c r="C14" s="12"/>
      <c r="D14" s="12"/>
      <c r="E14" s="13">
        <f t="shared" si="1"/>
        <v>0.6139132535407593</v>
      </c>
      <c r="F14" s="13">
        <f t="shared" si="2"/>
        <v>0</v>
      </c>
      <c r="G14" s="13">
        <f t="shared" si="3"/>
        <v>0</v>
      </c>
      <c r="H14" s="13">
        <f t="shared" si="4"/>
        <v>0</v>
      </c>
      <c r="I14" s="12"/>
      <c r="J14" s="12"/>
      <c r="K14" s="12"/>
      <c r="L14" s="13">
        <f t="shared" si="5"/>
        <v>0</v>
      </c>
      <c r="M14" s="13">
        <f t="shared" si="0"/>
        <v>0</v>
      </c>
      <c r="N14" s="14">
        <v>7</v>
      </c>
      <c r="O14" s="15">
        <f t="shared" si="6"/>
        <v>0.7106813301301215</v>
      </c>
      <c r="P14" s="15">
        <f t="shared" si="7"/>
        <v>0</v>
      </c>
    </row>
    <row r="15" spans="1:16" ht="15">
      <c r="A15" s="11">
        <v>11</v>
      </c>
      <c r="B15" s="12"/>
      <c r="C15" s="12"/>
      <c r="D15" s="12"/>
      <c r="E15" s="13">
        <f t="shared" si="1"/>
        <v>0.5846792890864374</v>
      </c>
      <c r="F15" s="13">
        <f t="shared" si="2"/>
        <v>0</v>
      </c>
      <c r="G15" s="13">
        <f t="shared" si="3"/>
        <v>0</v>
      </c>
      <c r="H15" s="13">
        <f t="shared" si="4"/>
        <v>0</v>
      </c>
      <c r="I15" s="12"/>
      <c r="J15" s="12"/>
      <c r="K15" s="12"/>
      <c r="L15" s="13">
        <f t="shared" si="5"/>
        <v>0</v>
      </c>
      <c r="M15" s="13">
        <f t="shared" si="0"/>
        <v>0</v>
      </c>
      <c r="N15" s="14">
        <v>8</v>
      </c>
      <c r="O15" s="15">
        <f t="shared" si="6"/>
        <v>0.6768393620286872</v>
      </c>
      <c r="P15" s="15">
        <f t="shared" si="7"/>
        <v>0</v>
      </c>
    </row>
    <row r="16" spans="1:16" ht="15">
      <c r="A16" s="11">
        <v>12</v>
      </c>
      <c r="B16" s="12"/>
      <c r="C16" s="12"/>
      <c r="D16" s="12"/>
      <c r="E16" s="13">
        <f t="shared" si="1"/>
        <v>0.5568374181775595</v>
      </c>
      <c r="F16" s="13">
        <f t="shared" si="2"/>
        <v>0</v>
      </c>
      <c r="G16" s="13">
        <f t="shared" si="3"/>
        <v>0</v>
      </c>
      <c r="H16" s="13">
        <f t="shared" si="4"/>
        <v>0</v>
      </c>
      <c r="I16" s="12"/>
      <c r="J16" s="12"/>
      <c r="K16" s="12"/>
      <c r="L16" s="13">
        <f t="shared" si="5"/>
        <v>0</v>
      </c>
      <c r="M16" s="13">
        <f t="shared" si="0"/>
        <v>0</v>
      </c>
      <c r="N16" s="14">
        <v>9</v>
      </c>
      <c r="O16" s="15">
        <f>1/(1+$D$37)^N16</f>
        <v>0.6446089162177973</v>
      </c>
      <c r="P16" s="15">
        <f t="shared" si="7"/>
        <v>0</v>
      </c>
    </row>
    <row r="17" spans="1:16" ht="15">
      <c r="A17" s="11">
        <v>13</v>
      </c>
      <c r="B17" s="12"/>
      <c r="C17" s="12"/>
      <c r="D17" s="12"/>
      <c r="E17" s="13">
        <f t="shared" si="1"/>
        <v>0.5303213506452946</v>
      </c>
      <c r="F17" s="13">
        <f t="shared" si="2"/>
        <v>0</v>
      </c>
      <c r="G17" s="13">
        <f t="shared" si="3"/>
        <v>0</v>
      </c>
      <c r="H17" s="13">
        <f t="shared" si="4"/>
        <v>0</v>
      </c>
      <c r="I17" s="12"/>
      <c r="J17" s="12"/>
      <c r="K17" s="12"/>
      <c r="L17" s="13">
        <f t="shared" si="5"/>
        <v>0</v>
      </c>
      <c r="M17" s="13">
        <f t="shared" si="0"/>
        <v>0</v>
      </c>
      <c r="N17" s="14">
        <v>10</v>
      </c>
      <c r="O17" s="15">
        <f t="shared" si="6"/>
        <v>0.6139132535407593</v>
      </c>
      <c r="P17" s="15">
        <f t="shared" si="7"/>
        <v>0</v>
      </c>
    </row>
    <row r="18" spans="1:16" ht="15">
      <c r="A18" s="11">
        <v>14</v>
      </c>
      <c r="B18" s="12"/>
      <c r="C18" s="12"/>
      <c r="D18" s="12"/>
      <c r="E18" s="13">
        <f t="shared" si="1"/>
        <v>0.5050679529955189</v>
      </c>
      <c r="F18" s="13">
        <f t="shared" si="2"/>
        <v>0</v>
      </c>
      <c r="G18" s="13">
        <f t="shared" si="3"/>
        <v>0</v>
      </c>
      <c r="H18" s="13">
        <f t="shared" si="4"/>
        <v>0</v>
      </c>
      <c r="I18" s="12"/>
      <c r="J18" s="12"/>
      <c r="K18" s="12"/>
      <c r="L18" s="13">
        <f t="shared" si="5"/>
        <v>0</v>
      </c>
      <c r="M18" s="13">
        <f t="shared" si="0"/>
        <v>0</v>
      </c>
      <c r="N18" s="14">
        <v>11</v>
      </c>
      <c r="O18" s="15">
        <f t="shared" si="6"/>
        <v>0.5846792890864374</v>
      </c>
      <c r="P18" s="15">
        <f aca="true" t="shared" si="8" ref="P18:P34">O18*M18</f>
        <v>0</v>
      </c>
    </row>
    <row r="19" spans="1:16" ht="15">
      <c r="A19" s="11">
        <v>15</v>
      </c>
      <c r="B19" s="12"/>
      <c r="C19" s="12"/>
      <c r="D19" s="12"/>
      <c r="E19" s="13">
        <f t="shared" si="1"/>
        <v>0.4810170980909702</v>
      </c>
      <c r="F19" s="13">
        <f t="shared" si="2"/>
        <v>0</v>
      </c>
      <c r="G19" s="13">
        <f t="shared" si="3"/>
        <v>0</v>
      </c>
      <c r="H19" s="13">
        <f t="shared" si="4"/>
        <v>0</v>
      </c>
      <c r="I19" s="12"/>
      <c r="J19" s="12"/>
      <c r="K19" s="12"/>
      <c r="L19" s="13">
        <f t="shared" si="5"/>
        <v>0</v>
      </c>
      <c r="M19" s="13">
        <f t="shared" si="0"/>
        <v>0</v>
      </c>
      <c r="N19" s="14">
        <v>12</v>
      </c>
      <c r="O19" s="15">
        <f t="shared" si="6"/>
        <v>0.5568374181775595</v>
      </c>
      <c r="P19" s="15">
        <f t="shared" si="8"/>
        <v>0</v>
      </c>
    </row>
    <row r="20" spans="1:16" ht="15">
      <c r="A20" s="11">
        <v>16</v>
      </c>
      <c r="B20" s="12"/>
      <c r="C20" s="12"/>
      <c r="D20" s="12"/>
      <c r="E20" s="13">
        <f t="shared" si="1"/>
        <v>0.4581115219914002</v>
      </c>
      <c r="F20" s="13">
        <f t="shared" si="2"/>
        <v>0</v>
      </c>
      <c r="G20" s="13">
        <f t="shared" si="3"/>
        <v>0</v>
      </c>
      <c r="H20" s="13">
        <f t="shared" si="4"/>
        <v>0</v>
      </c>
      <c r="I20" s="12"/>
      <c r="J20" s="12"/>
      <c r="K20" s="12"/>
      <c r="L20" s="13">
        <f t="shared" si="5"/>
        <v>0</v>
      </c>
      <c r="M20" s="13">
        <f t="shared" si="0"/>
        <v>0</v>
      </c>
      <c r="N20" s="14">
        <v>13</v>
      </c>
      <c r="O20" s="15">
        <f t="shared" si="6"/>
        <v>0.5303213506452946</v>
      </c>
      <c r="P20" s="15">
        <f t="shared" si="8"/>
        <v>0</v>
      </c>
    </row>
    <row r="21" spans="1:16" ht="15">
      <c r="A21" s="11">
        <v>17</v>
      </c>
      <c r="B21" s="12"/>
      <c r="C21" s="12"/>
      <c r="D21" s="12"/>
      <c r="E21" s="13">
        <f t="shared" si="1"/>
        <v>0.43629668761085727</v>
      </c>
      <c r="F21" s="13">
        <f t="shared" si="2"/>
        <v>0</v>
      </c>
      <c r="G21" s="13">
        <f t="shared" si="3"/>
        <v>0</v>
      </c>
      <c r="H21" s="13">
        <f t="shared" si="4"/>
        <v>0</v>
      </c>
      <c r="I21" s="12"/>
      <c r="J21" s="12"/>
      <c r="K21" s="12"/>
      <c r="L21" s="13">
        <f t="shared" si="5"/>
        <v>0</v>
      </c>
      <c r="M21" s="13">
        <f t="shared" si="0"/>
        <v>0</v>
      </c>
      <c r="N21" s="14">
        <v>14</v>
      </c>
      <c r="O21" s="15">
        <f t="shared" si="6"/>
        <v>0.5050679529955189</v>
      </c>
      <c r="P21" s="15">
        <f t="shared" si="8"/>
        <v>0</v>
      </c>
    </row>
    <row r="22" spans="1:16" ht="15">
      <c r="A22" s="11">
        <v>18</v>
      </c>
      <c r="B22" s="12"/>
      <c r="C22" s="12"/>
      <c r="D22" s="12"/>
      <c r="E22" s="13">
        <f t="shared" si="1"/>
        <v>0.41552065486748313</v>
      </c>
      <c r="F22" s="13">
        <f t="shared" si="2"/>
        <v>0</v>
      </c>
      <c r="G22" s="13">
        <f t="shared" si="3"/>
        <v>0</v>
      </c>
      <c r="H22" s="13">
        <f t="shared" si="4"/>
        <v>0</v>
      </c>
      <c r="I22" s="12"/>
      <c r="J22" s="12"/>
      <c r="K22" s="12"/>
      <c r="L22" s="13">
        <f t="shared" si="5"/>
        <v>0</v>
      </c>
      <c r="M22" s="13">
        <f t="shared" si="0"/>
        <v>0</v>
      </c>
      <c r="N22" s="14">
        <v>15</v>
      </c>
      <c r="O22" s="15">
        <f t="shared" si="6"/>
        <v>0.4810170980909702</v>
      </c>
      <c r="P22" s="15">
        <f t="shared" si="8"/>
        <v>0</v>
      </c>
    </row>
    <row r="23" spans="1:16" ht="15">
      <c r="A23" s="11">
        <v>19</v>
      </c>
      <c r="B23" s="12"/>
      <c r="C23" s="12"/>
      <c r="D23" s="12"/>
      <c r="E23" s="13">
        <f t="shared" si="1"/>
        <v>0.3957339570166506</v>
      </c>
      <c r="F23" s="13">
        <f t="shared" si="2"/>
        <v>0</v>
      </c>
      <c r="G23" s="13">
        <f t="shared" si="3"/>
        <v>0</v>
      </c>
      <c r="H23" s="13">
        <f t="shared" si="4"/>
        <v>0</v>
      </c>
      <c r="I23" s="12"/>
      <c r="J23" s="12"/>
      <c r="K23" s="12"/>
      <c r="L23" s="13">
        <f t="shared" si="5"/>
        <v>0</v>
      </c>
      <c r="M23" s="13">
        <f t="shared" si="0"/>
        <v>0</v>
      </c>
      <c r="N23" s="14">
        <v>16</v>
      </c>
      <c r="O23" s="15">
        <f t="shared" si="6"/>
        <v>0.4581115219914002</v>
      </c>
      <c r="P23" s="15">
        <f t="shared" si="8"/>
        <v>0</v>
      </c>
    </row>
    <row r="24" spans="1:16" ht="15">
      <c r="A24" s="11">
        <v>20</v>
      </c>
      <c r="B24" s="12"/>
      <c r="C24" s="12"/>
      <c r="D24" s="12"/>
      <c r="E24" s="13">
        <f t="shared" si="1"/>
        <v>0.3768894828730006</v>
      </c>
      <c r="F24" s="13">
        <f t="shared" si="2"/>
        <v>0</v>
      </c>
      <c r="G24" s="13">
        <f t="shared" si="3"/>
        <v>0</v>
      </c>
      <c r="H24" s="13">
        <f t="shared" si="4"/>
        <v>0</v>
      </c>
      <c r="I24" s="12"/>
      <c r="J24" s="12"/>
      <c r="K24" s="12"/>
      <c r="L24" s="13">
        <f t="shared" si="5"/>
        <v>0</v>
      </c>
      <c r="M24" s="13">
        <f t="shared" si="0"/>
        <v>0</v>
      </c>
      <c r="N24" s="14">
        <v>17</v>
      </c>
      <c r="O24" s="15">
        <f t="shared" si="6"/>
        <v>0.43629668761085727</v>
      </c>
      <c r="P24" s="15">
        <f t="shared" si="8"/>
        <v>0</v>
      </c>
    </row>
    <row r="25" spans="1:16" ht="15">
      <c r="A25" s="11">
        <v>21</v>
      </c>
      <c r="B25" s="12"/>
      <c r="C25" s="12"/>
      <c r="D25" s="12"/>
      <c r="E25" s="13">
        <f t="shared" si="1"/>
        <v>0.35894236464095297</v>
      </c>
      <c r="F25" s="13">
        <f t="shared" si="2"/>
        <v>0</v>
      </c>
      <c r="G25" s="13">
        <f t="shared" si="3"/>
        <v>0</v>
      </c>
      <c r="H25" s="13">
        <f t="shared" si="4"/>
        <v>0</v>
      </c>
      <c r="I25" s="12"/>
      <c r="J25" s="12"/>
      <c r="K25" s="12"/>
      <c r="L25" s="13">
        <f t="shared" si="5"/>
        <v>0</v>
      </c>
      <c r="M25" s="13">
        <f t="shared" si="0"/>
        <v>0</v>
      </c>
      <c r="N25" s="14">
        <v>18</v>
      </c>
      <c r="O25" s="15">
        <f t="shared" si="6"/>
        <v>0.41552065486748313</v>
      </c>
      <c r="P25" s="15">
        <f t="shared" si="8"/>
        <v>0</v>
      </c>
    </row>
    <row r="26" spans="1:16" ht="15">
      <c r="A26" s="11">
        <v>22</v>
      </c>
      <c r="B26" s="12"/>
      <c r="C26" s="12"/>
      <c r="D26" s="12"/>
      <c r="E26" s="13">
        <f t="shared" si="1"/>
        <v>0.3418498710866219</v>
      </c>
      <c r="F26" s="13">
        <f t="shared" si="2"/>
        <v>0</v>
      </c>
      <c r="G26" s="13">
        <f t="shared" si="3"/>
        <v>0</v>
      </c>
      <c r="H26" s="13">
        <f t="shared" si="4"/>
        <v>0</v>
      </c>
      <c r="I26" s="12"/>
      <c r="J26" s="12"/>
      <c r="K26" s="12"/>
      <c r="L26" s="13">
        <f t="shared" si="5"/>
        <v>0</v>
      </c>
      <c r="M26" s="13">
        <f t="shared" si="0"/>
        <v>0</v>
      </c>
      <c r="N26" s="14">
        <v>19</v>
      </c>
      <c r="O26" s="15">
        <f t="shared" si="6"/>
        <v>0.3957339570166506</v>
      </c>
      <c r="P26" s="15">
        <f t="shared" si="8"/>
        <v>0</v>
      </c>
    </row>
    <row r="27" spans="1:16" ht="15">
      <c r="A27" s="11">
        <v>23</v>
      </c>
      <c r="B27" s="12"/>
      <c r="C27" s="12"/>
      <c r="D27" s="12"/>
      <c r="E27" s="13">
        <f t="shared" si="1"/>
        <v>0.3255713057967827</v>
      </c>
      <c r="F27" s="13">
        <f t="shared" si="2"/>
        <v>0</v>
      </c>
      <c r="G27" s="13">
        <f t="shared" si="3"/>
        <v>0</v>
      </c>
      <c r="H27" s="13">
        <f t="shared" si="4"/>
        <v>0</v>
      </c>
      <c r="I27" s="12"/>
      <c r="J27" s="12"/>
      <c r="K27" s="12"/>
      <c r="L27" s="13">
        <f t="shared" si="5"/>
        <v>0</v>
      </c>
      <c r="M27" s="13">
        <f t="shared" si="0"/>
        <v>0</v>
      </c>
      <c r="N27" s="14">
        <v>20</v>
      </c>
      <c r="O27" s="15">
        <f t="shared" si="6"/>
        <v>0.3768894828730006</v>
      </c>
      <c r="P27" s="15">
        <f t="shared" si="8"/>
        <v>0</v>
      </c>
    </row>
    <row r="28" spans="1:16" ht="15">
      <c r="A28" s="11">
        <v>24</v>
      </c>
      <c r="B28" s="12"/>
      <c r="C28" s="12"/>
      <c r="D28" s="12"/>
      <c r="E28" s="13">
        <f t="shared" si="1"/>
        <v>0.31006791028265024</v>
      </c>
      <c r="F28" s="13">
        <f t="shared" si="2"/>
        <v>0</v>
      </c>
      <c r="G28" s="13">
        <f t="shared" si="3"/>
        <v>0</v>
      </c>
      <c r="H28" s="13">
        <f t="shared" si="4"/>
        <v>0</v>
      </c>
      <c r="I28" s="12"/>
      <c r="J28" s="12"/>
      <c r="K28" s="12"/>
      <c r="L28" s="13">
        <f t="shared" si="5"/>
        <v>0</v>
      </c>
      <c r="M28" s="13">
        <f t="shared" si="0"/>
        <v>0</v>
      </c>
      <c r="N28" s="14">
        <v>21</v>
      </c>
      <c r="O28" s="15">
        <f t="shared" si="6"/>
        <v>0.35894236464095297</v>
      </c>
      <c r="P28" s="15">
        <f t="shared" si="8"/>
        <v>0</v>
      </c>
    </row>
    <row r="29" spans="1:16" ht="15">
      <c r="A29" s="11">
        <v>25</v>
      </c>
      <c r="B29" s="12"/>
      <c r="C29" s="12"/>
      <c r="D29" s="12"/>
      <c r="E29" s="13">
        <f t="shared" si="1"/>
        <v>0.2953027716977621</v>
      </c>
      <c r="F29" s="13">
        <f t="shared" si="2"/>
        <v>0</v>
      </c>
      <c r="G29" s="13">
        <f t="shared" si="3"/>
        <v>0</v>
      </c>
      <c r="H29" s="13">
        <f t="shared" si="4"/>
        <v>0</v>
      </c>
      <c r="I29" s="12"/>
      <c r="J29" s="12"/>
      <c r="K29" s="12"/>
      <c r="L29" s="13">
        <f t="shared" si="5"/>
        <v>0</v>
      </c>
      <c r="M29" s="13">
        <f t="shared" si="0"/>
        <v>0</v>
      </c>
      <c r="N29" s="14">
        <v>22</v>
      </c>
      <c r="O29" s="15">
        <f t="shared" si="6"/>
        <v>0.3418498710866219</v>
      </c>
      <c r="P29" s="15">
        <f t="shared" si="8"/>
        <v>0</v>
      </c>
    </row>
    <row r="30" spans="1:16" ht="15">
      <c r="A30" s="11">
        <v>26</v>
      </c>
      <c r="B30" s="12"/>
      <c r="C30" s="12"/>
      <c r="D30" s="12"/>
      <c r="E30" s="13">
        <f t="shared" si="1"/>
        <v>0.2812407349502496</v>
      </c>
      <c r="F30" s="13">
        <f t="shared" si="2"/>
        <v>0</v>
      </c>
      <c r="G30" s="13">
        <f t="shared" si="3"/>
        <v>0</v>
      </c>
      <c r="H30" s="13">
        <f t="shared" si="4"/>
        <v>0</v>
      </c>
      <c r="I30" s="12"/>
      <c r="J30" s="12"/>
      <c r="K30" s="12"/>
      <c r="L30" s="13">
        <f t="shared" si="5"/>
        <v>0</v>
      </c>
      <c r="M30" s="13">
        <f t="shared" si="0"/>
        <v>0</v>
      </c>
      <c r="N30" s="14">
        <v>23</v>
      </c>
      <c r="O30" s="15">
        <f t="shared" si="6"/>
        <v>0.3255713057967827</v>
      </c>
      <c r="P30" s="15">
        <f t="shared" si="8"/>
        <v>0</v>
      </c>
    </row>
    <row r="31" spans="1:16" ht="15">
      <c r="A31" s="11">
        <v>27</v>
      </c>
      <c r="B31" s="12"/>
      <c r="C31" s="12"/>
      <c r="D31" s="12"/>
      <c r="E31" s="13">
        <f t="shared" si="1"/>
        <v>0.2678483190002377</v>
      </c>
      <c r="F31" s="13">
        <f t="shared" si="2"/>
        <v>0</v>
      </c>
      <c r="G31" s="13">
        <f t="shared" si="3"/>
        <v>0</v>
      </c>
      <c r="H31" s="13">
        <f t="shared" si="4"/>
        <v>0</v>
      </c>
      <c r="I31" s="12"/>
      <c r="J31" s="12"/>
      <c r="K31" s="12"/>
      <c r="L31" s="13">
        <f t="shared" si="5"/>
        <v>0</v>
      </c>
      <c r="M31" s="13">
        <f t="shared" si="0"/>
        <v>0</v>
      </c>
      <c r="N31" s="14">
        <v>24</v>
      </c>
      <c r="O31" s="15">
        <f t="shared" si="6"/>
        <v>0.31006791028265024</v>
      </c>
      <c r="P31" s="15">
        <f t="shared" si="8"/>
        <v>0</v>
      </c>
    </row>
    <row r="32" spans="1:16" ht="15">
      <c r="A32" s="11">
        <v>28</v>
      </c>
      <c r="B32" s="12"/>
      <c r="C32" s="12"/>
      <c r="D32" s="12"/>
      <c r="E32" s="13">
        <f t="shared" si="1"/>
        <v>0.2550936371430836</v>
      </c>
      <c r="F32" s="13">
        <f t="shared" si="2"/>
        <v>0</v>
      </c>
      <c r="G32" s="13">
        <f t="shared" si="3"/>
        <v>0</v>
      </c>
      <c r="H32" s="13">
        <f t="shared" si="4"/>
        <v>0</v>
      </c>
      <c r="I32" s="12"/>
      <c r="J32" s="12"/>
      <c r="K32" s="12"/>
      <c r="L32" s="13">
        <f t="shared" si="5"/>
        <v>0</v>
      </c>
      <c r="M32" s="13">
        <f t="shared" si="0"/>
        <v>0</v>
      </c>
      <c r="N32" s="14">
        <v>25</v>
      </c>
      <c r="O32" s="15">
        <f t="shared" si="6"/>
        <v>0.2953027716977621</v>
      </c>
      <c r="P32" s="15">
        <f t="shared" si="8"/>
        <v>0</v>
      </c>
    </row>
    <row r="33" spans="1:16" ht="15">
      <c r="A33" s="11">
        <v>29</v>
      </c>
      <c r="B33" s="12"/>
      <c r="C33" s="12"/>
      <c r="D33" s="12"/>
      <c r="E33" s="13">
        <f t="shared" si="1"/>
        <v>0.24294632108865097</v>
      </c>
      <c r="F33" s="13">
        <f t="shared" si="2"/>
        <v>0</v>
      </c>
      <c r="G33" s="13">
        <f t="shared" si="3"/>
        <v>0</v>
      </c>
      <c r="H33" s="13">
        <f t="shared" si="4"/>
        <v>0</v>
      </c>
      <c r="I33" s="12"/>
      <c r="J33" s="12"/>
      <c r="K33" s="12"/>
      <c r="L33" s="13">
        <f t="shared" si="5"/>
        <v>0</v>
      </c>
      <c r="M33" s="13">
        <f t="shared" si="0"/>
        <v>0</v>
      </c>
      <c r="N33" s="14">
        <v>26</v>
      </c>
      <c r="O33" s="15">
        <f t="shared" si="6"/>
        <v>0.2812407349502496</v>
      </c>
      <c r="P33" s="15">
        <f t="shared" si="8"/>
        <v>0</v>
      </c>
    </row>
    <row r="34" spans="1:16" ht="15.75" thickBot="1">
      <c r="A34" s="16">
        <v>30</v>
      </c>
      <c r="B34" s="17"/>
      <c r="C34" s="17"/>
      <c r="D34" s="17"/>
      <c r="E34" s="18">
        <f t="shared" si="1"/>
        <v>0.23137744865585813</v>
      </c>
      <c r="F34" s="18">
        <f t="shared" si="2"/>
        <v>0</v>
      </c>
      <c r="G34" s="18">
        <f t="shared" si="3"/>
        <v>0</v>
      </c>
      <c r="H34" s="18">
        <f t="shared" si="4"/>
        <v>0</v>
      </c>
      <c r="I34" s="17"/>
      <c r="J34" s="17"/>
      <c r="K34" s="17"/>
      <c r="L34" s="18">
        <f t="shared" si="5"/>
        <v>0</v>
      </c>
      <c r="M34" s="18">
        <f t="shared" si="0"/>
        <v>0</v>
      </c>
      <c r="N34" s="19">
        <v>27</v>
      </c>
      <c r="O34" s="20">
        <f t="shared" si="6"/>
        <v>0.2678483190002377</v>
      </c>
      <c r="P34" s="20">
        <f t="shared" si="8"/>
        <v>0</v>
      </c>
    </row>
    <row r="35" spans="1:16" ht="15">
      <c r="A35" s="21" t="s">
        <v>23</v>
      </c>
      <c r="B35" s="22">
        <f>SUM(B5:B34)</f>
        <v>110000</v>
      </c>
      <c r="C35" s="22">
        <f aca="true" t="shared" si="9" ref="C35:L35">SUM(C5:C34)</f>
        <v>80000</v>
      </c>
      <c r="D35" s="22">
        <f t="shared" si="9"/>
        <v>30000</v>
      </c>
      <c r="E35" s="23"/>
      <c r="F35" s="22">
        <f t="shared" si="9"/>
        <v>100291.54518950437</v>
      </c>
      <c r="G35" s="22">
        <f t="shared" si="9"/>
        <v>73059.06489579959</v>
      </c>
      <c r="H35" s="22">
        <f t="shared" si="9"/>
        <v>27232.480293704783</v>
      </c>
      <c r="I35" s="22">
        <f t="shared" si="9"/>
        <v>3400</v>
      </c>
      <c r="J35" s="22">
        <f t="shared" si="9"/>
        <v>4900</v>
      </c>
      <c r="K35" s="22">
        <f t="shared" si="9"/>
        <v>7000</v>
      </c>
      <c r="L35" s="22">
        <f t="shared" si="9"/>
        <v>8500</v>
      </c>
      <c r="M35" s="22">
        <f>SUM(M5:M34)</f>
        <v>5587.1260459108635</v>
      </c>
      <c r="N35" s="23"/>
      <c r="O35" s="23"/>
      <c r="P35" s="22">
        <f>SUM(P5:P34)</f>
        <v>6467.7967888975645</v>
      </c>
    </row>
    <row r="36" ht="15.75" thickBot="1"/>
    <row r="37" spans="1:11" ht="17.25" thickBot="1">
      <c r="A37" s="73" t="s">
        <v>25</v>
      </c>
      <c r="B37" s="73"/>
      <c r="C37" s="73"/>
      <c r="D37" s="25">
        <v>0.05</v>
      </c>
      <c r="F37" s="75" t="s">
        <v>67</v>
      </c>
      <c r="G37" s="76"/>
      <c r="H37" s="76"/>
      <c r="I37" s="77"/>
      <c r="J37" s="26">
        <f>(G35-M35*G35/F35)*0.98</f>
        <v>67609.24826949209</v>
      </c>
      <c r="K37" s="27" t="s">
        <v>74</v>
      </c>
    </row>
    <row r="38" spans="6:15" ht="15">
      <c r="F38" s="74" t="s">
        <v>26</v>
      </c>
      <c r="G38" s="66"/>
      <c r="H38" s="66"/>
      <c r="I38" s="66"/>
      <c r="J38" s="66"/>
      <c r="K38" s="66"/>
      <c r="L38" s="66"/>
      <c r="M38" s="4"/>
      <c r="N38" s="4"/>
      <c r="O38" s="4"/>
    </row>
    <row r="39" ht="15">
      <c r="A39" s="28" t="s">
        <v>21</v>
      </c>
    </row>
    <row r="40" ht="15">
      <c r="A40" s="29" t="s">
        <v>10</v>
      </c>
    </row>
    <row r="41" spans="1:2" ht="15">
      <c r="A41" s="30" t="str">
        <f>A3</f>
        <v>(1)</v>
      </c>
      <c r="B41" s="31" t="s">
        <v>27</v>
      </c>
    </row>
    <row r="42" spans="1:15" ht="25.5" customHeight="1">
      <c r="A42" s="32" t="str">
        <f>B3</f>
        <v>(2)</v>
      </c>
      <c r="B42" s="72" t="s">
        <v>63</v>
      </c>
      <c r="C42" s="72"/>
      <c r="D42" s="72"/>
      <c r="E42" s="72"/>
      <c r="F42" s="72"/>
      <c r="G42" s="72"/>
      <c r="H42" s="72"/>
      <c r="I42" s="72"/>
      <c r="J42" s="72"/>
      <c r="K42" s="72"/>
      <c r="L42" s="72"/>
      <c r="M42" s="33"/>
      <c r="N42" s="33"/>
      <c r="O42" s="33"/>
    </row>
    <row r="43" spans="1:2" ht="15">
      <c r="A43" s="32" t="str">
        <f>C3</f>
        <v>(3)</v>
      </c>
      <c r="B43" s="1" t="s">
        <v>64</v>
      </c>
    </row>
    <row r="44" spans="1:17" ht="15">
      <c r="A44" s="32" t="str">
        <f>D3</f>
        <v>(4)</v>
      </c>
      <c r="B44" s="34" t="s">
        <v>65</v>
      </c>
      <c r="C44" s="34"/>
      <c r="D44" s="34"/>
      <c r="E44" s="34"/>
      <c r="F44" s="34"/>
      <c r="G44" s="34"/>
      <c r="H44" s="34"/>
      <c r="I44" s="34"/>
      <c r="J44" s="34"/>
      <c r="K44" s="34"/>
      <c r="L44" s="34"/>
      <c r="M44" s="34"/>
      <c r="N44" s="34"/>
      <c r="O44" s="34"/>
      <c r="P44" s="34"/>
      <c r="Q44" s="34"/>
    </row>
    <row r="45" spans="1:2" ht="15">
      <c r="A45" s="32" t="str">
        <f>E3</f>
        <v>(5)</v>
      </c>
      <c r="B45" s="1" t="s">
        <v>75</v>
      </c>
    </row>
    <row r="46" spans="1:2" ht="15">
      <c r="A46" s="32" t="str">
        <f>F3</f>
        <v>(6)</v>
      </c>
      <c r="B46" s="1" t="s">
        <v>15</v>
      </c>
    </row>
    <row r="47" spans="1:2" ht="15">
      <c r="A47" s="32" t="str">
        <f>G3</f>
        <v>(7)</v>
      </c>
      <c r="B47" s="1" t="s">
        <v>14</v>
      </c>
    </row>
    <row r="48" spans="1:2" ht="15">
      <c r="A48" s="32" t="str">
        <f>H3</f>
        <v>(8)</v>
      </c>
      <c r="B48" s="1" t="s">
        <v>16</v>
      </c>
    </row>
    <row r="49" spans="1:16" ht="24.75" customHeight="1">
      <c r="A49" s="32" t="str">
        <f>I3</f>
        <v>(9)</v>
      </c>
      <c r="B49" s="71" t="s">
        <v>66</v>
      </c>
      <c r="C49" s="71"/>
      <c r="D49" s="71"/>
      <c r="E49" s="71"/>
      <c r="F49" s="71"/>
      <c r="G49" s="71"/>
      <c r="H49" s="71"/>
      <c r="I49" s="71"/>
      <c r="J49" s="71"/>
      <c r="K49" s="71"/>
      <c r="L49" s="71"/>
      <c r="M49" s="71"/>
      <c r="N49" s="71"/>
      <c r="O49" s="71"/>
      <c r="P49" s="71"/>
    </row>
    <row r="50" spans="1:16" ht="26.25" customHeight="1">
      <c r="A50" s="35" t="str">
        <f>J3</f>
        <v>(10)</v>
      </c>
      <c r="B50" s="65" t="s">
        <v>34</v>
      </c>
      <c r="C50" s="66"/>
      <c r="D50" s="66"/>
      <c r="E50" s="66"/>
      <c r="F50" s="66"/>
      <c r="G50" s="66"/>
      <c r="H50" s="66"/>
      <c r="I50" s="66"/>
      <c r="J50" s="66"/>
      <c r="K50" s="66"/>
      <c r="L50" s="66"/>
      <c r="M50" s="66"/>
      <c r="N50" s="66"/>
      <c r="O50" s="66"/>
      <c r="P50" s="66"/>
    </row>
    <row r="51" spans="1:7" ht="15">
      <c r="A51" s="36" t="s">
        <v>69</v>
      </c>
      <c r="B51" s="34"/>
      <c r="C51" s="34"/>
      <c r="D51" s="34"/>
      <c r="E51" s="34"/>
      <c r="F51" s="34"/>
      <c r="G51" s="34"/>
    </row>
    <row r="52" ht="15">
      <c r="A52" s="37"/>
    </row>
    <row r="53" ht="15">
      <c r="A53" s="37"/>
    </row>
    <row r="54" ht="15">
      <c r="A54" s="37"/>
    </row>
  </sheetData>
  <mergeCells count="7">
    <mergeCell ref="B50:P50"/>
    <mergeCell ref="A1:P1"/>
    <mergeCell ref="B49:P49"/>
    <mergeCell ref="B42:L42"/>
    <mergeCell ref="A37:C37"/>
    <mergeCell ref="F38:L38"/>
    <mergeCell ref="F37:I37"/>
  </mergeCells>
  <dataValidations count="1">
    <dataValidation type="whole" operator="equal" allowBlank="1" showInputMessage="1" promptTitle="ATENTIE!" prompt="Asigurati-va ca suma costurilor eligibile si a celor neeligibile este egala cu costul de investitie, pentru fiecare an in parte." errorTitle="EROARE!" error="Costul de investitie trebuie sa fie egal cu suma dintre costurile eligibile si cele neeligibile pentru fiecare an in parte." sqref="B5">
      <formula1>C5+D5</formula1>
    </dataValidation>
  </dataValidations>
  <hyperlinks>
    <hyperlink ref="F38" location="DescriereCalcul!A1" display="pentru detalierea algoritmului de calcul, click aici (vezi urmatoarea foaie de lucru, &quot;DescriereCalcul&quot;)"/>
  </hyperlinks>
  <printOptions/>
  <pageMargins left="0.2" right="0.21" top="0.96" bottom="0.18" header="0.18" footer="0.18"/>
  <pageSetup horizontalDpi="600" verticalDpi="600" orientation="landscape" paperSize="9" scale="75" r:id="rId1"/>
  <headerFooter alignWithMargins="0">
    <oddHeader>&amp;R&amp;"Trebuchet MS,Bold"ANEXA 1</oddHeader>
  </headerFooter>
  <rowBreaks count="1" manualBreakCount="1">
    <brk id="3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showGridLines="0" tabSelected="1" view="pageBreakPreview" zoomScaleSheetLayoutView="100" workbookViewId="0" topLeftCell="A7">
      <selection activeCell="B10" sqref="B10"/>
    </sheetView>
  </sheetViews>
  <sheetFormatPr defaultColWidth="9.140625" defaultRowHeight="12.75"/>
  <cols>
    <col min="1" max="1" width="5.00390625" style="1" customWidth="1"/>
    <col min="2" max="2" width="63.7109375" style="1" customWidth="1"/>
    <col min="3" max="3" width="10.140625" style="1" bestFit="1" customWidth="1"/>
    <col min="4" max="16384" width="9.140625" style="1" customWidth="1"/>
  </cols>
  <sheetData>
    <row r="1" spans="1:9" ht="18">
      <c r="A1" s="79" t="s">
        <v>28</v>
      </c>
      <c r="B1" s="79"/>
      <c r="C1" s="79"/>
      <c r="D1" s="79"/>
      <c r="E1" s="79"/>
      <c r="F1" s="79"/>
      <c r="G1" s="79"/>
      <c r="H1" s="79"/>
      <c r="I1" s="79"/>
    </row>
    <row r="2" spans="1:9" s="39" customFormat="1" ht="16.5">
      <c r="A2" s="38" t="s">
        <v>50</v>
      </c>
      <c r="B2" s="38"/>
      <c r="C2" s="38"/>
      <c r="D2" s="38"/>
      <c r="E2" s="38"/>
      <c r="F2" s="38"/>
      <c r="G2" s="38"/>
      <c r="H2" s="38"/>
      <c r="I2" s="38"/>
    </row>
    <row r="3" spans="1:9" ht="60.75" customHeight="1">
      <c r="A3" s="80" t="s">
        <v>44</v>
      </c>
      <c r="B3" s="80"/>
      <c r="C3" s="80"/>
      <c r="D3" s="80"/>
      <c r="E3" s="65"/>
      <c r="F3" s="65"/>
      <c r="G3" s="65"/>
      <c r="H3" s="65"/>
      <c r="I3" s="40"/>
    </row>
    <row r="4" ht="6.75" customHeight="1"/>
    <row r="5" ht="15">
      <c r="A5" s="41" t="s">
        <v>29</v>
      </c>
    </row>
    <row r="6" spans="1:8" ht="26.25" customHeight="1">
      <c r="A6" s="65" t="s">
        <v>30</v>
      </c>
      <c r="B6" s="65"/>
      <c r="C6" s="65"/>
      <c r="D6" s="65"/>
      <c r="E6" s="65"/>
      <c r="F6" s="65"/>
      <c r="G6" s="65"/>
      <c r="H6" s="65"/>
    </row>
    <row r="7" ht="9" customHeight="1"/>
    <row r="8" spans="1:8" s="43" customFormat="1" ht="25.5" customHeight="1">
      <c r="A8" s="42">
        <v>1</v>
      </c>
      <c r="B8" s="78" t="s">
        <v>33</v>
      </c>
      <c r="C8" s="78"/>
      <c r="D8" s="78"/>
      <c r="E8" s="78"/>
      <c r="F8" s="78"/>
      <c r="G8" s="78"/>
      <c r="H8" s="78"/>
    </row>
    <row r="9" spans="1:8" s="46" customFormat="1" ht="14.25" customHeight="1">
      <c r="A9" s="44"/>
      <c r="B9" s="31"/>
      <c r="C9" s="45"/>
      <c r="D9" s="45"/>
      <c r="E9" s="45"/>
      <c r="F9" s="45"/>
      <c r="G9" s="45"/>
      <c r="H9" s="45"/>
    </row>
    <row r="10" spans="1:3" ht="15">
      <c r="A10" s="24"/>
      <c r="B10" s="1" t="s">
        <v>31</v>
      </c>
      <c r="C10" s="47">
        <f>CalculRevGen!B35</f>
        <v>110000</v>
      </c>
    </row>
    <row r="11" spans="1:3" ht="15">
      <c r="A11" s="24"/>
      <c r="B11" s="1" t="s">
        <v>32</v>
      </c>
      <c r="C11" s="47">
        <f>CalculRevGen!F35</f>
        <v>100291.54518950437</v>
      </c>
    </row>
    <row r="12" spans="1:3" ht="15">
      <c r="A12" s="24"/>
      <c r="C12" s="47"/>
    </row>
    <row r="13" spans="1:3" ht="15">
      <c r="A13" s="24"/>
      <c r="B13" s="1" t="s">
        <v>68</v>
      </c>
      <c r="C13" s="47">
        <f>CalculRevGen!I35</f>
        <v>3400</v>
      </c>
    </row>
    <row r="14" spans="1:3" ht="15">
      <c r="A14" s="24"/>
      <c r="B14" s="1" t="s">
        <v>35</v>
      </c>
      <c r="C14" s="47">
        <f>CalculRevGen!J35</f>
        <v>4900</v>
      </c>
    </row>
    <row r="15" spans="1:3" ht="15">
      <c r="A15" s="24"/>
      <c r="B15" s="1" t="s">
        <v>36</v>
      </c>
      <c r="C15" s="47">
        <f>CalculRevGen!K35</f>
        <v>7000</v>
      </c>
    </row>
    <row r="16" spans="1:3" ht="15">
      <c r="A16" s="24"/>
      <c r="B16" s="1" t="s">
        <v>37</v>
      </c>
      <c r="C16" s="47">
        <f>C14-C13+C15</f>
        <v>8500</v>
      </c>
    </row>
    <row r="17" spans="1:3" ht="15">
      <c r="A17" s="24"/>
      <c r="B17" s="31" t="s">
        <v>48</v>
      </c>
      <c r="C17" s="47">
        <f>CalculRevGen!M35</f>
        <v>5587.1260459108635</v>
      </c>
    </row>
    <row r="18" spans="1:3" ht="15">
      <c r="A18" s="24"/>
      <c r="C18" s="47"/>
    </row>
    <row r="19" spans="1:9" ht="30">
      <c r="A19" s="24"/>
      <c r="B19" s="48" t="s">
        <v>49</v>
      </c>
      <c r="C19" s="49">
        <f>C11-C17</f>
        <v>94704.4191435935</v>
      </c>
      <c r="D19" s="34"/>
      <c r="E19" s="50" t="s">
        <v>47</v>
      </c>
      <c r="F19" s="34"/>
      <c r="G19" s="34"/>
      <c r="H19" s="31"/>
      <c r="I19" s="31"/>
    </row>
    <row r="20" spans="1:8" ht="9.75" customHeight="1">
      <c r="A20" s="24"/>
      <c r="B20" s="31"/>
      <c r="C20" s="51"/>
      <c r="D20" s="31"/>
      <c r="E20" s="31"/>
      <c r="F20" s="31"/>
      <c r="G20" s="31"/>
      <c r="H20" s="31"/>
    </row>
    <row r="21" spans="1:8" s="43" customFormat="1" ht="15">
      <c r="A21" s="52">
        <v>2</v>
      </c>
      <c r="B21" s="53" t="s">
        <v>38</v>
      </c>
      <c r="C21" s="54"/>
      <c r="D21" s="53"/>
      <c r="E21" s="53"/>
      <c r="F21" s="53"/>
      <c r="G21" s="53"/>
      <c r="H21" s="53"/>
    </row>
    <row r="22" spans="1:8" ht="15">
      <c r="A22" s="24"/>
      <c r="B22" s="31" t="s">
        <v>39</v>
      </c>
      <c r="C22" s="51"/>
      <c r="D22" s="31"/>
      <c r="E22" s="31"/>
      <c r="F22" s="31"/>
      <c r="G22" s="31"/>
      <c r="H22" s="31"/>
    </row>
    <row r="23" spans="1:8" ht="8.25" customHeight="1">
      <c r="A23" s="24"/>
      <c r="B23" s="31"/>
      <c r="C23" s="31"/>
      <c r="D23" s="31"/>
      <c r="E23" s="31"/>
      <c r="F23" s="31"/>
      <c r="G23" s="31"/>
      <c r="H23" s="31"/>
    </row>
    <row r="24" spans="1:8" ht="15">
      <c r="A24" s="24"/>
      <c r="B24" s="31" t="s">
        <v>41</v>
      </c>
      <c r="C24" s="51">
        <f>CalculRevGen!C35</f>
        <v>80000</v>
      </c>
      <c r="D24" s="31"/>
      <c r="E24" s="31"/>
      <c r="F24" s="31"/>
      <c r="G24" s="31"/>
      <c r="H24" s="31"/>
    </row>
    <row r="25" spans="1:8" ht="15">
      <c r="A25" s="24"/>
      <c r="B25" s="31" t="s">
        <v>40</v>
      </c>
      <c r="C25" s="51">
        <f>CalculRevGen!G35</f>
        <v>73059.06489579959</v>
      </c>
      <c r="D25" s="31"/>
      <c r="E25" s="31"/>
      <c r="F25" s="31"/>
      <c r="G25" s="31"/>
      <c r="H25" s="31"/>
    </row>
    <row r="26" spans="1:8" ht="8.25" customHeight="1">
      <c r="A26" s="24"/>
      <c r="B26" s="31"/>
      <c r="C26" s="31"/>
      <c r="D26" s="31"/>
      <c r="E26" s="31"/>
      <c r="F26" s="31"/>
      <c r="G26" s="31"/>
      <c r="H26" s="31"/>
    </row>
    <row r="27" spans="1:8" ht="15">
      <c r="A27" s="24"/>
      <c r="B27" s="31" t="s">
        <v>42</v>
      </c>
      <c r="C27" s="55">
        <f>C25/C11</f>
        <v>0.7284668389319552</v>
      </c>
      <c r="D27" s="31"/>
      <c r="E27" s="31"/>
      <c r="F27" s="31"/>
      <c r="G27" s="31"/>
      <c r="H27" s="31"/>
    </row>
    <row r="28" spans="1:8" ht="6.75" customHeight="1">
      <c r="A28" s="24"/>
      <c r="B28" s="31"/>
      <c r="C28" s="31"/>
      <c r="D28" s="31"/>
      <c r="E28" s="31"/>
      <c r="F28" s="31"/>
      <c r="G28" s="31"/>
      <c r="H28" s="31"/>
    </row>
    <row r="29" spans="1:8" ht="45">
      <c r="A29" s="24"/>
      <c r="B29" s="56" t="s">
        <v>51</v>
      </c>
      <c r="C29" s="57">
        <f>C19*C27</f>
        <v>68989.02884642051</v>
      </c>
      <c r="D29" s="31"/>
      <c r="E29" s="31"/>
      <c r="F29" s="31"/>
      <c r="G29" s="31"/>
      <c r="H29" s="31"/>
    </row>
    <row r="30" spans="2:8" ht="7.5" customHeight="1">
      <c r="B30" s="31"/>
      <c r="C30" s="31"/>
      <c r="D30" s="31"/>
      <c r="E30" s="31"/>
      <c r="F30" s="31"/>
      <c r="G30" s="31"/>
      <c r="H30" s="31"/>
    </row>
    <row r="31" spans="2:8" s="43" customFormat="1" ht="15">
      <c r="B31" s="53" t="s">
        <v>71</v>
      </c>
      <c r="C31" s="53"/>
      <c r="D31" s="53"/>
      <c r="E31" s="53"/>
      <c r="F31" s="53"/>
      <c r="G31" s="53"/>
      <c r="H31" s="53"/>
    </row>
    <row r="32" spans="2:8" ht="15">
      <c r="B32" s="31" t="s">
        <v>73</v>
      </c>
      <c r="C32" s="58">
        <v>0.98</v>
      </c>
      <c r="D32" s="31"/>
      <c r="E32" s="31"/>
      <c r="F32" s="31"/>
      <c r="G32" s="31"/>
      <c r="H32" s="31"/>
    </row>
    <row r="33" spans="2:8" ht="15">
      <c r="B33" s="31"/>
      <c r="C33" s="31"/>
      <c r="D33" s="31"/>
      <c r="E33" s="31"/>
      <c r="F33" s="31"/>
      <c r="G33" s="31"/>
      <c r="H33" s="31"/>
    </row>
    <row r="34" spans="2:8" ht="15">
      <c r="B34" s="59" t="s">
        <v>43</v>
      </c>
      <c r="C34" s="60">
        <f>C29*C32</f>
        <v>67609.24826949209</v>
      </c>
      <c r="D34" s="31"/>
      <c r="E34" s="61" t="s">
        <v>74</v>
      </c>
      <c r="F34" s="34"/>
      <c r="G34" s="34"/>
      <c r="H34" s="31"/>
    </row>
    <row r="35" spans="2:3" s="64" customFormat="1" ht="15">
      <c r="B35" s="62"/>
      <c r="C35" s="63"/>
    </row>
    <row r="36" spans="2:6" ht="15">
      <c r="B36" s="59"/>
      <c r="C36" s="60"/>
      <c r="D36" s="31"/>
      <c r="E36" s="31"/>
      <c r="F36" s="31"/>
    </row>
    <row r="37" spans="2:6" ht="15">
      <c r="B37" s="31"/>
      <c r="C37" s="31"/>
      <c r="D37" s="31"/>
      <c r="E37" s="31"/>
      <c r="F37" s="31"/>
    </row>
  </sheetData>
  <mergeCells count="4">
    <mergeCell ref="A6:H6"/>
    <mergeCell ref="B8:H8"/>
    <mergeCell ref="A1:I1"/>
    <mergeCell ref="A3:H3"/>
  </mergeCells>
  <printOptions/>
  <pageMargins left="0.59" right="0.38" top="0.94" bottom="0.18" header="0.19" footer="0.18"/>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CostacheIGabriel</dc:creator>
  <cp:keywords/>
  <dc:description/>
  <cp:lastModifiedBy>IonescuD</cp:lastModifiedBy>
  <cp:lastPrinted>2008-12-09T22:59:27Z</cp:lastPrinted>
  <dcterms:created xsi:type="dcterms:W3CDTF">2008-08-25T11:25:13Z</dcterms:created>
  <dcterms:modified xsi:type="dcterms:W3CDTF">2010-02-26T09:12:56Z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